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005" windowHeight="12105" activeTab="0"/>
  </bookViews>
  <sheets>
    <sheet name="PASSIVO PATR" sheetId="1" r:id="rId1"/>
  </sheets>
  <externalReferences>
    <externalReference r:id="rId4"/>
  </externalReferences>
  <definedNames>
    <definedName name="_xlnm.Print_Area" localSheetId="0">'PASSIVO PATR'!$A$1:$K$71</definedName>
  </definedNames>
  <calcPr fullCalcOnLoad="1"/>
</workbook>
</file>

<file path=xl/sharedStrings.xml><?xml version="1.0" encoding="utf-8"?>
<sst xmlns="http://schemas.openxmlformats.org/spreadsheetml/2006/main" count="117" uniqueCount="100">
  <si>
    <t>CONTI D'ORDINE</t>
  </si>
  <si>
    <t>TOTALE CONTI D'ORDINE</t>
  </si>
  <si>
    <t>A) PATRIMONIO NETTO</t>
  </si>
  <si>
    <t>TOTALE DEL PASSIVO</t>
  </si>
  <si>
    <t>a</t>
  </si>
  <si>
    <t>b</t>
  </si>
  <si>
    <t>c</t>
  </si>
  <si>
    <t>d</t>
  </si>
  <si>
    <t>e</t>
  </si>
  <si>
    <t>I</t>
  </si>
  <si>
    <t>II</t>
  </si>
  <si>
    <t>B) FONDI PER RISCHI ED ONERI</t>
  </si>
  <si>
    <t>III</t>
  </si>
  <si>
    <t xml:space="preserve">Ratei passivi </t>
  </si>
  <si>
    <t>Risconti passivi</t>
  </si>
  <si>
    <t>TOTALE PATRIMONIO NETTO (A)</t>
  </si>
  <si>
    <t>TOTALE FONDI RISCHI ED ONERI (B)</t>
  </si>
  <si>
    <t>Risultato economico dell'esercizio</t>
  </si>
  <si>
    <t>Concessioni pluriennali</t>
  </si>
  <si>
    <t>Altri risconti passivi</t>
  </si>
  <si>
    <t>altri</t>
  </si>
  <si>
    <t>riferimento</t>
  </si>
  <si>
    <t>art.2424 CC</t>
  </si>
  <si>
    <t>per trattamento di quiescenza</t>
  </si>
  <si>
    <t>C)TRATTAMENTO DI FINE RAPPORTO</t>
  </si>
  <si>
    <t>verso banche e tesoriere</t>
  </si>
  <si>
    <t>verso altri finanziatori</t>
  </si>
  <si>
    <t>TOTALE DEBITI ( D)</t>
  </si>
  <si>
    <t>TOTALE RATEI E RISCONTI (E)</t>
  </si>
  <si>
    <t>AIX</t>
  </si>
  <si>
    <t>B1</t>
  </si>
  <si>
    <t>B2</t>
  </si>
  <si>
    <t>B3</t>
  </si>
  <si>
    <t>C</t>
  </si>
  <si>
    <t>D1e D2</t>
  </si>
  <si>
    <t>D4</t>
  </si>
  <si>
    <t>D5</t>
  </si>
  <si>
    <t>D6</t>
  </si>
  <si>
    <t>D7</t>
  </si>
  <si>
    <t>D9</t>
  </si>
  <si>
    <t>D10</t>
  </si>
  <si>
    <t>D12,D13,D14</t>
  </si>
  <si>
    <t>E</t>
  </si>
  <si>
    <t>imprese controllate</t>
  </si>
  <si>
    <t>Fondo di dotazione</t>
  </si>
  <si>
    <t>AI</t>
  </si>
  <si>
    <t xml:space="preserve">Riserve </t>
  </si>
  <si>
    <t>da capitale</t>
  </si>
  <si>
    <t>AIV, AV, AVI, AVII, AVII</t>
  </si>
  <si>
    <t>AII, AIII</t>
  </si>
  <si>
    <t>D) DEBITI   (1)</t>
  </si>
  <si>
    <t>altri soggetti</t>
  </si>
  <si>
    <t>da altri soggetti</t>
  </si>
  <si>
    <t>imprese partecipate</t>
  </si>
  <si>
    <t>altre amministrazioni pubbliche</t>
  </si>
  <si>
    <t xml:space="preserve">a </t>
  </si>
  <si>
    <t>Debiti da finanziamento</t>
  </si>
  <si>
    <t>v/ altre amministrazioni pubbliche</t>
  </si>
  <si>
    <t>Debiti verso fornitori</t>
  </si>
  <si>
    <t>Acconti</t>
  </si>
  <si>
    <t>da permessi di costruire</t>
  </si>
  <si>
    <t>Debiti per trasferimenti e contributi</t>
  </si>
  <si>
    <t>tributari</t>
  </si>
  <si>
    <t>verso istituti di previdenza e sicurezza sociale</t>
  </si>
  <si>
    <t>per attività svolta per c/terzi (2)</t>
  </si>
  <si>
    <t>(1) con separata indicazione degli importi esigibili oltre l'esercizio successivo</t>
  </si>
  <si>
    <t>per imposte</t>
  </si>
  <si>
    <t xml:space="preserve">altri debiti </t>
  </si>
  <si>
    <t>prestiti obbligazionari</t>
  </si>
  <si>
    <t>TOTALE T.F.R. (C)</t>
  </si>
  <si>
    <t>STATO PATRIMONIALE CONSOLIDATO (PASSIVO)</t>
  </si>
  <si>
    <t>fondo  di consolidamento per rischi e oneri futuri</t>
  </si>
  <si>
    <t>Fondo di dotazione e riserve di pertinenza di terzi</t>
  </si>
  <si>
    <t>Risultato economico dell'esercizio di pertinenza di terzi</t>
  </si>
  <si>
    <t>Patrimonio netto di pertinenza di terzi</t>
  </si>
  <si>
    <t>Patrimonio netto comprensivo della quota di pertinenza di terzi</t>
  </si>
  <si>
    <t>da risultato economico di esercizi precedenti</t>
  </si>
  <si>
    <t>enti finanziati dal servizio sanitario nazionale</t>
  </si>
  <si>
    <t>E) RATEI E RISCONTI E CONTRIBUTI AGLI INVESTIMENTI</t>
  </si>
  <si>
    <t>(2) Non comprende debiti derivanti dall'attività di sostituto di imposta. I debiti derivanti da tale attività sono considerati nelle voci 5 a) e b)</t>
  </si>
  <si>
    <t>1) Impegni su esercizi futuri</t>
  </si>
  <si>
    <t>2) beni di terzi in uso</t>
  </si>
  <si>
    <t>3) beni dati in uso a terzi</t>
  </si>
  <si>
    <t>4) garanzie prestate a amministrazioni pubbliche</t>
  </si>
  <si>
    <t>5) garanzie prestate a imprese controllate</t>
  </si>
  <si>
    <t>6) garanzie prestate a imprese partecipate</t>
  </si>
  <si>
    <t xml:space="preserve">7) garanzie prestate a altre imprese </t>
  </si>
  <si>
    <t xml:space="preserve">Contributi agli investimenti </t>
  </si>
  <si>
    <t>da altre amministrazioni pubbliche</t>
  </si>
  <si>
    <t>Anno 2014</t>
  </si>
  <si>
    <t>Anno 2013</t>
  </si>
  <si>
    <t>Operazioni infragruppo</t>
  </si>
  <si>
    <t>Bilancio Comune</t>
  </si>
  <si>
    <t>Comune</t>
  </si>
  <si>
    <t>Istituzione</t>
  </si>
  <si>
    <t>Bilancio</t>
  </si>
  <si>
    <t>BILANCIO CONSOLIDATO 2014</t>
  </si>
  <si>
    <t>COMUNE DI SELARGIUS</t>
  </si>
  <si>
    <t>Allegato C/b</t>
  </si>
  <si>
    <t>alla delib. Consiglio Comunale n……….. del……….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</si>
</sst>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[$€-2]\ * #,##0.00_-;\-[$€-2]\ * #,##0.00_-;_-[$€-2]\ * &quot;-&quot;??_-"/>
    <numFmt numFmtId="171" formatCode="&quot;Sì&quot;;&quot;Sì&quot;;&quot;No&quot;"/>
    <numFmt numFmtId="172" formatCode="&quot;Vero&quot;;&quot;Vero&quot;;&quot;Falso&quot;"/>
    <numFmt numFmtId="173" formatCode="&quot;Attivo&quot;;&quot;Attivo&quot;;&quot;Inattivo&quot;"/>
    <numFmt numFmtId="174" formatCode="[$€-2]\ #.##000_);[Red]\([$€-2]\ #.##000\)"/>
    <numFmt numFmtId="175" formatCode="#,##0.00_ ;\-#,##0.00\ "/>
  </numFmts>
  <fonts count="5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name val="Calibri"/>
      <family val="2"/>
    </font>
    <font>
      <b/>
      <u val="single"/>
      <sz val="11"/>
      <name val="Calibri"/>
      <family val="2"/>
    </font>
    <font>
      <i/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double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 style="medium"/>
    </border>
    <border>
      <left style="thin"/>
      <right style="thin"/>
      <top style="thin"/>
      <bottom style="double"/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2" applyNumberFormat="0" applyFill="0" applyAlignment="0" applyProtection="0"/>
    <xf numFmtId="0" fontId="35" fillId="20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170" fontId="0" fillId="0" borderId="0" applyFont="0" applyFill="0" applyBorder="0" applyAlignment="0" applyProtection="0"/>
    <xf numFmtId="0" fontId="3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29" borderId="4" applyNumberFormat="0" applyFont="0" applyAlignment="0" applyProtection="0"/>
    <xf numFmtId="0" fontId="40" fillId="19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1" fontId="0" fillId="0" borderId="11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0" fontId="0" fillId="0" borderId="14" xfId="0" applyFill="1" applyBorder="1" applyAlignment="1">
      <alignment/>
    </xf>
    <xf numFmtId="0" fontId="1" fillId="0" borderId="15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right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right"/>
    </xf>
    <xf numFmtId="0" fontId="6" fillId="0" borderId="12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9" fillId="0" borderId="0" xfId="51" applyFont="1" applyFill="1" applyBorder="1">
      <alignment/>
      <protection/>
    </xf>
    <xf numFmtId="0" fontId="10" fillId="0" borderId="0" xfId="51" applyFont="1" applyFill="1" applyBorder="1">
      <alignment/>
      <protection/>
    </xf>
    <xf numFmtId="0" fontId="1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right"/>
    </xf>
    <xf numFmtId="0" fontId="1" fillId="0" borderId="21" xfId="0" applyFont="1" applyFill="1" applyBorder="1" applyAlignment="1">
      <alignment horizontal="right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11" fillId="0" borderId="0" xfId="51" applyFont="1" applyFill="1" applyBorder="1">
      <alignment/>
      <protection/>
    </xf>
    <xf numFmtId="41" fontId="0" fillId="0" borderId="10" xfId="0" applyNumberFormat="1" applyFill="1" applyBorder="1" applyAlignment="1">
      <alignment/>
    </xf>
    <xf numFmtId="41" fontId="4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41" fontId="0" fillId="0" borderId="25" xfId="0" applyNumberFormat="1" applyFill="1" applyBorder="1" applyAlignment="1">
      <alignment/>
    </xf>
    <xf numFmtId="0" fontId="1" fillId="0" borderId="12" xfId="0" applyFont="1" applyFill="1" applyBorder="1" applyAlignment="1">
      <alignment horizontal="right"/>
    </xf>
    <xf numFmtId="0" fontId="0" fillId="0" borderId="10" xfId="0" applyFont="1" applyFill="1" applyBorder="1" applyAlignment="1">
      <alignment wrapText="1"/>
    </xf>
    <xf numFmtId="0" fontId="0" fillId="0" borderId="26" xfId="0" applyFill="1" applyBorder="1" applyAlignment="1">
      <alignment/>
    </xf>
    <xf numFmtId="0" fontId="0" fillId="0" borderId="14" xfId="0" applyFont="1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1" fillId="0" borderId="17" xfId="0" applyFont="1" applyFill="1" applyBorder="1" applyAlignment="1">
      <alignment/>
    </xf>
    <xf numFmtId="4" fontId="0" fillId="0" borderId="0" xfId="0" applyNumberFormat="1" applyFill="1" applyAlignment="1">
      <alignment/>
    </xf>
    <xf numFmtId="4" fontId="0" fillId="0" borderId="10" xfId="0" applyNumberFormat="1" applyFill="1" applyBorder="1" applyAlignment="1">
      <alignment/>
    </xf>
    <xf numFmtId="43" fontId="0" fillId="0" borderId="11" xfId="0" applyNumberForma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1" xfId="0" applyNumberFormat="1" applyFill="1" applyBorder="1" applyAlignment="1">
      <alignment/>
    </xf>
    <xf numFmtId="4" fontId="1" fillId="0" borderId="15" xfId="0" applyNumberFormat="1" applyFont="1" applyFill="1" applyBorder="1" applyAlignment="1">
      <alignment/>
    </xf>
    <xf numFmtId="4" fontId="1" fillId="0" borderId="27" xfId="0" applyNumberFormat="1" applyFont="1" applyFill="1" applyBorder="1" applyAlignment="1">
      <alignment/>
    </xf>
    <xf numFmtId="43" fontId="1" fillId="0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" fontId="0" fillId="0" borderId="28" xfId="0" applyNumberFormat="1" applyFill="1" applyBorder="1" applyAlignment="1">
      <alignment/>
    </xf>
    <xf numFmtId="43" fontId="1" fillId="0" borderId="26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wrapText="1"/>
    </xf>
    <xf numFmtId="4" fontId="1" fillId="0" borderId="26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4" fontId="1" fillId="0" borderId="20" xfId="0" applyNumberFormat="1" applyFont="1" applyFill="1" applyBorder="1" applyAlignment="1">
      <alignment vertical="center" wrapText="1"/>
    </xf>
    <xf numFmtId="4" fontId="0" fillId="0" borderId="10" xfId="0" applyNumberFormat="1" applyFill="1" applyBorder="1" applyAlignment="1">
      <alignment/>
    </xf>
    <xf numFmtId="0" fontId="0" fillId="0" borderId="31" xfId="0" applyFill="1" applyBorder="1" applyAlignment="1">
      <alignment/>
    </xf>
    <xf numFmtId="43" fontId="0" fillId="0" borderId="0" xfId="0" applyNumberFormat="1" applyFill="1" applyAlignment="1">
      <alignment/>
    </xf>
    <xf numFmtId="0" fontId="1" fillId="0" borderId="32" xfId="0" applyFont="1" applyFill="1" applyBorder="1" applyAlignment="1">
      <alignment/>
    </xf>
    <xf numFmtId="0" fontId="0" fillId="0" borderId="33" xfId="0" applyFill="1" applyBorder="1" applyAlignment="1">
      <alignment/>
    </xf>
    <xf numFmtId="4" fontId="0" fillId="0" borderId="34" xfId="0" applyNumberFormat="1" applyFill="1" applyBorder="1" applyAlignment="1">
      <alignment/>
    </xf>
    <xf numFmtId="0" fontId="0" fillId="0" borderId="35" xfId="0" applyFill="1" applyBorder="1" applyAlignment="1">
      <alignment/>
    </xf>
    <xf numFmtId="4" fontId="0" fillId="0" borderId="36" xfId="0" applyNumberFormat="1" applyFill="1" applyBorder="1" applyAlignment="1">
      <alignment/>
    </xf>
    <xf numFmtId="41" fontId="1" fillId="0" borderId="11" xfId="0" applyNumberFormat="1" applyFont="1" applyFill="1" applyBorder="1" applyAlignment="1">
      <alignment/>
    </xf>
    <xf numFmtId="4" fontId="1" fillId="0" borderId="36" xfId="0" applyNumberFormat="1" applyFont="1" applyFill="1" applyBorder="1" applyAlignment="1">
      <alignment/>
    </xf>
    <xf numFmtId="0" fontId="1" fillId="0" borderId="35" xfId="0" applyFont="1" applyFill="1" applyBorder="1" applyAlignment="1">
      <alignment/>
    </xf>
    <xf numFmtId="0" fontId="0" fillId="0" borderId="37" xfId="0" applyFill="1" applyBorder="1" applyAlignment="1">
      <alignment/>
    </xf>
    <xf numFmtId="4" fontId="0" fillId="0" borderId="38" xfId="0" applyNumberFormat="1" applyFill="1" applyBorder="1" applyAlignment="1">
      <alignment/>
    </xf>
    <xf numFmtId="0" fontId="1" fillId="0" borderId="39" xfId="0" applyFont="1" applyFill="1" applyBorder="1" applyAlignment="1">
      <alignment/>
    </xf>
    <xf numFmtId="4" fontId="1" fillId="0" borderId="40" xfId="0" applyNumberFormat="1" applyFont="1" applyFill="1" applyBorder="1" applyAlignment="1">
      <alignment/>
    </xf>
    <xf numFmtId="175" fontId="1" fillId="0" borderId="41" xfId="0" applyNumberFormat="1" applyFont="1" applyFill="1" applyBorder="1" applyAlignment="1">
      <alignment/>
    </xf>
    <xf numFmtId="41" fontId="1" fillId="0" borderId="41" xfId="0" applyNumberFormat="1" applyFont="1" applyFill="1" applyBorder="1" applyAlignment="1">
      <alignment/>
    </xf>
    <xf numFmtId="4" fontId="1" fillId="0" borderId="42" xfId="0" applyNumberFormat="1" applyFont="1" applyFill="1" applyBorder="1" applyAlignment="1">
      <alignment/>
    </xf>
    <xf numFmtId="4" fontId="0" fillId="0" borderId="43" xfId="0" applyNumberFormat="1" applyFill="1" applyBorder="1" applyAlignment="1">
      <alignment/>
    </xf>
    <xf numFmtId="4" fontId="0" fillId="0" borderId="16" xfId="0" applyNumberFormat="1" applyFill="1" applyBorder="1" applyAlignment="1">
      <alignment/>
    </xf>
    <xf numFmtId="4" fontId="0" fillId="0" borderId="44" xfId="0" applyNumberFormat="1" applyFill="1" applyBorder="1" applyAlignment="1">
      <alignment/>
    </xf>
    <xf numFmtId="4" fontId="1" fillId="0" borderId="44" xfId="0" applyNumberFormat="1" applyFont="1" applyFill="1" applyBorder="1" applyAlignment="1">
      <alignment/>
    </xf>
    <xf numFmtId="4" fontId="0" fillId="0" borderId="45" xfId="0" applyNumberFormat="1" applyFill="1" applyBorder="1" applyAlignment="1">
      <alignment/>
    </xf>
    <xf numFmtId="4" fontId="1" fillId="0" borderId="46" xfId="0" applyNumberFormat="1" applyFont="1" applyFill="1" applyBorder="1" applyAlignment="1">
      <alignment/>
    </xf>
    <xf numFmtId="4" fontId="1" fillId="0" borderId="47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8" fillId="0" borderId="0" xfId="52" applyFont="1" applyFill="1" applyBorder="1" applyAlignment="1">
      <alignment horizontal="right" vertical="top"/>
      <protection/>
    </xf>
    <xf numFmtId="0" fontId="12" fillId="0" borderId="0" xfId="52" applyFont="1" applyFill="1" applyBorder="1" applyAlignment="1">
      <alignment horizontal="right"/>
      <protection/>
    </xf>
    <xf numFmtId="0" fontId="1" fillId="0" borderId="48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 wrapText="1"/>
    </xf>
    <xf numFmtId="0" fontId="1" fillId="0" borderId="42" xfId="0" applyFont="1" applyFill="1" applyBorder="1" applyAlignment="1">
      <alignment horizontal="center" wrapText="1"/>
    </xf>
    <xf numFmtId="43" fontId="0" fillId="0" borderId="0" xfId="0" applyNumberFormat="1" applyFill="1" applyAlignment="1">
      <alignment horizontal="center"/>
    </xf>
    <xf numFmtId="0" fontId="8" fillId="0" borderId="0" xfId="52" applyFont="1" applyFill="1" applyBorder="1" applyAlignment="1">
      <alignment horizontal="right"/>
      <protection/>
    </xf>
    <xf numFmtId="0" fontId="0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4" fontId="1" fillId="0" borderId="50" xfId="0" applyNumberFormat="1" applyFont="1" applyFill="1" applyBorder="1" applyAlignment="1">
      <alignment horizontal="center" vertical="center" wrapText="1"/>
    </xf>
    <xf numFmtId="4" fontId="1" fillId="0" borderId="51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Migliaia [0] 2" xfId="48"/>
    <cellStyle name="Migliaia [0] 3" xfId="49"/>
    <cellStyle name="Neutrale" xfId="50"/>
    <cellStyle name="Normale 3" xfId="51"/>
    <cellStyle name="Normale_All X - risultato d'amministrazione e fondo pluriennale nel 2014 (2)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mbu%20grazia\AppData\Local\Microsoft\Windows\Temporary%20Internet%20Files\Content.Outlook\QZE11HEO\ALLEGATO%20B%20CONTO%20ECONOMIC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.ECONOMICO"/>
    </sheetNames>
    <sheetDataSet>
      <sheetData sheetId="0">
        <row r="81">
          <cell r="H81">
            <v>41365.00000000001</v>
          </cell>
          <cell r="I81">
            <v>-50389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view="pageBreakPreview" zoomScale="60" zoomScalePageLayoutView="0" workbookViewId="0" topLeftCell="A1">
      <selection activeCell="A2" sqref="A2:H2"/>
    </sheetView>
  </sheetViews>
  <sheetFormatPr defaultColWidth="9.140625" defaultRowHeight="12.75"/>
  <cols>
    <col min="1" max="1" width="3.28125" style="1" customWidth="1"/>
    <col min="2" max="2" width="4.7109375" style="1" customWidth="1"/>
    <col min="3" max="3" width="2.57421875" style="1" bestFit="1" customWidth="1"/>
    <col min="4" max="4" width="52.8515625" style="1" customWidth="1"/>
    <col min="5" max="5" width="15.140625" style="1" customWidth="1"/>
    <col min="6" max="6" width="15.00390625" style="1" customWidth="1"/>
    <col min="7" max="7" width="12.28125" style="1" customWidth="1"/>
    <col min="8" max="8" width="13.28125" style="1" customWidth="1"/>
    <col min="9" max="9" width="11.28125" style="1" customWidth="1"/>
    <col min="10" max="10" width="10.7109375" style="1" customWidth="1"/>
    <col min="11" max="11" width="14.140625" style="1" customWidth="1"/>
    <col min="12" max="12" width="15.00390625" style="1" bestFit="1" customWidth="1"/>
    <col min="13" max="16384" width="9.140625" style="1" customWidth="1"/>
  </cols>
  <sheetData>
    <row r="1" spans="1:8" ht="18.75">
      <c r="A1" s="98" t="s">
        <v>98</v>
      </c>
      <c r="B1" s="98"/>
      <c r="C1" s="98"/>
      <c r="D1" s="98"/>
      <c r="E1" s="98"/>
      <c r="F1" s="98"/>
      <c r="G1" s="98"/>
      <c r="H1" s="98"/>
    </row>
    <row r="2" spans="1:8" ht="13.5" customHeight="1">
      <c r="A2" s="104" t="s">
        <v>99</v>
      </c>
      <c r="B2" s="104"/>
      <c r="C2" s="104"/>
      <c r="D2" s="104"/>
      <c r="E2" s="104"/>
      <c r="F2" s="104"/>
      <c r="G2" s="104"/>
      <c r="H2" s="104"/>
    </row>
    <row r="3" spans="4:8" ht="16.5" customHeight="1" thickBot="1">
      <c r="D3" s="96" t="s">
        <v>97</v>
      </c>
      <c r="E3" s="97"/>
      <c r="F3" s="97"/>
      <c r="G3" s="97"/>
      <c r="H3" s="97"/>
    </row>
    <row r="4" spans="1:11" ht="21" customHeight="1" thickBot="1" thickTop="1">
      <c r="A4" s="39"/>
      <c r="B4" s="15"/>
      <c r="C4" s="15"/>
      <c r="D4" s="31" t="s">
        <v>70</v>
      </c>
      <c r="E4" s="107" t="s">
        <v>92</v>
      </c>
      <c r="F4" s="108"/>
      <c r="G4" s="16" t="s">
        <v>21</v>
      </c>
      <c r="H4" s="59" t="s">
        <v>95</v>
      </c>
      <c r="I4" s="99" t="s">
        <v>91</v>
      </c>
      <c r="J4" s="100"/>
      <c r="K4" s="101" t="s">
        <v>96</v>
      </c>
    </row>
    <row r="5" spans="1:11" ht="18" customHeight="1" thickBot="1">
      <c r="A5" s="40"/>
      <c r="B5" s="20"/>
      <c r="C5" s="20"/>
      <c r="D5" s="20"/>
      <c r="E5" s="70" t="s">
        <v>89</v>
      </c>
      <c r="F5" s="70" t="s">
        <v>90</v>
      </c>
      <c r="G5" s="23" t="s">
        <v>22</v>
      </c>
      <c r="H5" s="60" t="s">
        <v>94</v>
      </c>
      <c r="I5" s="68" t="s">
        <v>93</v>
      </c>
      <c r="J5" s="69" t="s">
        <v>94</v>
      </c>
      <c r="K5" s="102"/>
    </row>
    <row r="6" spans="1:11" ht="13.5" thickTop="1">
      <c r="A6" s="39"/>
      <c r="B6" s="15"/>
      <c r="C6" s="21"/>
      <c r="D6" s="26" t="s">
        <v>2</v>
      </c>
      <c r="E6" s="41"/>
      <c r="F6" s="41"/>
      <c r="G6" s="41"/>
      <c r="H6" s="41"/>
      <c r="I6" s="15"/>
      <c r="J6" s="75"/>
      <c r="K6" s="72"/>
    </row>
    <row r="7" spans="1:11" ht="12.75">
      <c r="A7" s="12" t="s">
        <v>9</v>
      </c>
      <c r="B7" s="2"/>
      <c r="C7" s="10"/>
      <c r="D7" s="8" t="s">
        <v>44</v>
      </c>
      <c r="E7" s="57">
        <v>39764814.67</v>
      </c>
      <c r="F7" s="57">
        <v>39764814.67</v>
      </c>
      <c r="G7" s="7" t="s">
        <v>45</v>
      </c>
      <c r="H7" s="57"/>
      <c r="I7" s="2"/>
      <c r="J7" s="17"/>
      <c r="K7" s="76">
        <f>E7+H7+I7+J7</f>
        <v>39764814.67</v>
      </c>
    </row>
    <row r="8" spans="1:11" ht="12.75">
      <c r="A8" s="11" t="s">
        <v>10</v>
      </c>
      <c r="B8" s="2"/>
      <c r="C8" s="10"/>
      <c r="D8" s="8" t="s">
        <v>46</v>
      </c>
      <c r="E8" s="57">
        <f>SUM(E9:E11)</f>
        <v>39425215.989999995</v>
      </c>
      <c r="F8" s="57">
        <v>53776528.51</v>
      </c>
      <c r="G8" s="7"/>
      <c r="H8" s="57">
        <f>SUM(H9:H11)</f>
        <v>97523</v>
      </c>
      <c r="I8" s="2"/>
      <c r="J8" s="90"/>
      <c r="K8" s="76">
        <f>K9+K10+K11</f>
        <v>39522738.989999995</v>
      </c>
    </row>
    <row r="9" spans="1:11" ht="48" customHeight="1">
      <c r="A9" s="11"/>
      <c r="B9" s="8" t="s">
        <v>4</v>
      </c>
      <c r="C9" s="10"/>
      <c r="D9" s="42" t="s">
        <v>76</v>
      </c>
      <c r="E9" s="57"/>
      <c r="F9" s="57"/>
      <c r="G9" s="49" t="s">
        <v>48</v>
      </c>
      <c r="H9" s="65">
        <v>97522</v>
      </c>
      <c r="I9" s="2"/>
      <c r="J9" s="90"/>
      <c r="K9" s="76">
        <f aca="true" t="shared" si="0" ref="K9:K68">E9+H9+I9+J9</f>
        <v>97522</v>
      </c>
    </row>
    <row r="10" spans="1:11" ht="12.75">
      <c r="A10" s="11"/>
      <c r="B10" s="8" t="s">
        <v>5</v>
      </c>
      <c r="C10" s="10"/>
      <c r="D10" s="8" t="s">
        <v>47</v>
      </c>
      <c r="E10" s="57">
        <v>38426303.3</v>
      </c>
      <c r="F10" s="57">
        <v>53776528.51</v>
      </c>
      <c r="G10" s="7" t="s">
        <v>49</v>
      </c>
      <c r="H10" s="57">
        <v>1</v>
      </c>
      <c r="I10" s="2"/>
      <c r="J10" s="90"/>
      <c r="K10" s="76">
        <f t="shared" si="0"/>
        <v>38426304.3</v>
      </c>
    </row>
    <row r="11" spans="1:11" ht="12.75">
      <c r="A11" s="11"/>
      <c r="B11" s="8" t="s">
        <v>6</v>
      </c>
      <c r="C11" s="10"/>
      <c r="D11" s="8" t="s">
        <v>60</v>
      </c>
      <c r="E11" s="57">
        <v>998912.69</v>
      </c>
      <c r="F11" s="7">
        <v>0</v>
      </c>
      <c r="G11" s="7"/>
      <c r="H11" s="57"/>
      <c r="I11" s="2"/>
      <c r="J11" s="90"/>
      <c r="K11" s="76">
        <f t="shared" si="0"/>
        <v>998912.69</v>
      </c>
    </row>
    <row r="12" spans="1:12" ht="12.75">
      <c r="A12" s="11" t="s">
        <v>12</v>
      </c>
      <c r="B12" s="2"/>
      <c r="C12" s="10"/>
      <c r="D12" s="2" t="s">
        <v>17</v>
      </c>
      <c r="E12" s="71">
        <f>891130.81</f>
        <v>891130.81</v>
      </c>
      <c r="F12" s="5"/>
      <c r="G12" s="5" t="s">
        <v>29</v>
      </c>
      <c r="H12" s="55">
        <f>-20245</f>
        <v>-20245</v>
      </c>
      <c r="I12" s="89">
        <f>'[1]C.ECONOMICO'!H81</f>
        <v>41365.00000000001</v>
      </c>
      <c r="J12" s="90">
        <f>'[1]C.ECONOMICO'!I81</f>
        <v>-50389</v>
      </c>
      <c r="K12" s="76">
        <f>E12+H12+I12+J12</f>
        <v>861861.81</v>
      </c>
      <c r="L12" s="54"/>
    </row>
    <row r="13" spans="1:12" ht="25.5">
      <c r="A13" s="12"/>
      <c r="B13" s="2"/>
      <c r="C13" s="10"/>
      <c r="D13" s="34" t="s">
        <v>75</v>
      </c>
      <c r="E13" s="56">
        <f>E7+E8+E12</f>
        <v>80081161.47</v>
      </c>
      <c r="F13" s="56">
        <f>F7+F8+F12</f>
        <v>93541343.18</v>
      </c>
      <c r="G13" s="9"/>
      <c r="H13" s="58">
        <f>H7+H8+H12</f>
        <v>77278</v>
      </c>
      <c r="I13" s="77"/>
      <c r="J13" s="91"/>
      <c r="K13" s="78">
        <f>K7+K8+K12</f>
        <v>80149415.47</v>
      </c>
      <c r="L13" s="73"/>
    </row>
    <row r="14" spans="1:11" ht="12.75">
      <c r="A14" s="12"/>
      <c r="B14" s="2"/>
      <c r="C14" s="10"/>
      <c r="D14" s="3" t="s">
        <v>72</v>
      </c>
      <c r="E14" s="43"/>
      <c r="F14" s="43"/>
      <c r="G14" s="43"/>
      <c r="H14" s="55"/>
      <c r="I14" s="2"/>
      <c r="J14" s="90"/>
      <c r="K14" s="76">
        <f t="shared" si="0"/>
        <v>0</v>
      </c>
    </row>
    <row r="15" spans="1:11" ht="12.75">
      <c r="A15" s="12"/>
      <c r="B15" s="2"/>
      <c r="C15" s="10"/>
      <c r="D15" s="35" t="s">
        <v>73</v>
      </c>
      <c r="E15" s="43"/>
      <c r="F15" s="43"/>
      <c r="G15" s="43"/>
      <c r="H15" s="55"/>
      <c r="I15" s="2"/>
      <c r="J15" s="90"/>
      <c r="K15" s="76">
        <f t="shared" si="0"/>
        <v>0</v>
      </c>
    </row>
    <row r="16" spans="1:11" ht="12.75">
      <c r="A16" s="12"/>
      <c r="B16" s="2"/>
      <c r="C16" s="10"/>
      <c r="D16" s="36" t="s">
        <v>74</v>
      </c>
      <c r="E16" s="43"/>
      <c r="F16" s="43"/>
      <c r="G16" s="43"/>
      <c r="H16" s="55"/>
      <c r="I16" s="2"/>
      <c r="J16" s="90"/>
      <c r="K16" s="76">
        <f t="shared" si="0"/>
        <v>0</v>
      </c>
    </row>
    <row r="17" spans="1:11" ht="12.75">
      <c r="A17" s="12"/>
      <c r="B17" s="2"/>
      <c r="C17" s="10"/>
      <c r="D17" s="38" t="s">
        <v>15</v>
      </c>
      <c r="E17" s="61">
        <f>E13+E16</f>
        <v>80081161.47</v>
      </c>
      <c r="F17" s="61">
        <f>F13+F16</f>
        <v>93541343.18</v>
      </c>
      <c r="G17" s="79"/>
      <c r="H17" s="61">
        <f>H13+H16</f>
        <v>77278</v>
      </c>
      <c r="I17" s="74"/>
      <c r="J17" s="92"/>
      <c r="K17" s="80">
        <f>K13+K16</f>
        <v>80149415.47</v>
      </c>
    </row>
    <row r="18" spans="1:11" ht="12.75">
      <c r="A18" s="12"/>
      <c r="B18" s="2"/>
      <c r="C18" s="10"/>
      <c r="D18" s="2"/>
      <c r="E18" s="5"/>
      <c r="F18" s="5"/>
      <c r="G18" s="5"/>
      <c r="H18" s="55"/>
      <c r="I18" s="2"/>
      <c r="J18" s="90"/>
      <c r="K18" s="76">
        <f t="shared" si="0"/>
        <v>0</v>
      </c>
    </row>
    <row r="19" spans="1:11" ht="12.75">
      <c r="A19" s="12"/>
      <c r="B19" s="2"/>
      <c r="C19" s="10"/>
      <c r="D19" s="6" t="s">
        <v>11</v>
      </c>
      <c r="E19" s="5"/>
      <c r="F19" s="5"/>
      <c r="G19" s="5"/>
      <c r="H19" s="55"/>
      <c r="I19" s="2"/>
      <c r="J19" s="90"/>
      <c r="K19" s="76">
        <f t="shared" si="0"/>
        <v>0</v>
      </c>
    </row>
    <row r="20" spans="1:11" ht="12.75">
      <c r="A20" s="12"/>
      <c r="B20" s="2">
        <v>1</v>
      </c>
      <c r="C20" s="10"/>
      <c r="D20" s="2" t="s">
        <v>23</v>
      </c>
      <c r="E20" s="5"/>
      <c r="F20" s="5"/>
      <c r="G20" s="5" t="s">
        <v>30</v>
      </c>
      <c r="H20" s="55"/>
      <c r="I20" s="2"/>
      <c r="J20" s="90"/>
      <c r="K20" s="76">
        <f t="shared" si="0"/>
        <v>0</v>
      </c>
    </row>
    <row r="21" spans="1:11" ht="12.75">
      <c r="A21" s="12"/>
      <c r="B21" s="2">
        <v>2</v>
      </c>
      <c r="C21" s="10"/>
      <c r="D21" s="8" t="s">
        <v>66</v>
      </c>
      <c r="E21" s="5"/>
      <c r="F21" s="5"/>
      <c r="G21" s="5" t="s">
        <v>31</v>
      </c>
      <c r="H21" s="55"/>
      <c r="I21" s="2"/>
      <c r="J21" s="90"/>
      <c r="K21" s="76">
        <f t="shared" si="0"/>
        <v>0</v>
      </c>
    </row>
    <row r="22" spans="1:11" ht="12.75">
      <c r="A22" s="12"/>
      <c r="B22" s="2">
        <v>3</v>
      </c>
      <c r="C22" s="10"/>
      <c r="D22" s="2" t="s">
        <v>20</v>
      </c>
      <c r="E22" s="5"/>
      <c r="F22" s="5"/>
      <c r="G22" s="5" t="s">
        <v>32</v>
      </c>
      <c r="H22" s="55"/>
      <c r="I22" s="2"/>
      <c r="J22" s="90"/>
      <c r="K22" s="76">
        <f t="shared" si="0"/>
        <v>0</v>
      </c>
    </row>
    <row r="23" spans="1:11" ht="12.75">
      <c r="A23" s="12"/>
      <c r="B23" s="2">
        <v>4</v>
      </c>
      <c r="C23" s="10"/>
      <c r="D23" s="8" t="s">
        <v>71</v>
      </c>
      <c r="E23" s="5"/>
      <c r="F23" s="5"/>
      <c r="G23" s="5"/>
      <c r="H23" s="55"/>
      <c r="I23" s="2"/>
      <c r="J23" s="90"/>
      <c r="K23" s="76">
        <f t="shared" si="0"/>
        <v>0</v>
      </c>
    </row>
    <row r="24" spans="1:11" ht="12.75">
      <c r="A24" s="12"/>
      <c r="B24" s="2"/>
      <c r="C24" s="10"/>
      <c r="D24" s="6"/>
      <c r="E24" s="5"/>
      <c r="F24" s="5"/>
      <c r="G24" s="5"/>
      <c r="H24" s="55"/>
      <c r="I24" s="2"/>
      <c r="J24" s="90"/>
      <c r="K24" s="76">
        <f t="shared" si="0"/>
        <v>0</v>
      </c>
    </row>
    <row r="25" spans="1:11" ht="12.75">
      <c r="A25" s="12"/>
      <c r="B25" s="2"/>
      <c r="C25" s="10"/>
      <c r="D25" s="37" t="s">
        <v>16</v>
      </c>
      <c r="E25" s="46"/>
      <c r="F25" s="46"/>
      <c r="G25" s="46"/>
      <c r="H25" s="58"/>
      <c r="I25" s="77"/>
      <c r="J25" s="91"/>
      <c r="K25" s="78">
        <f t="shared" si="0"/>
        <v>0</v>
      </c>
    </row>
    <row r="26" spans="1:11" ht="12.75">
      <c r="A26" s="12"/>
      <c r="B26" s="2"/>
      <c r="C26" s="10"/>
      <c r="D26" s="24"/>
      <c r="E26" s="5"/>
      <c r="F26" s="5"/>
      <c r="G26" s="5"/>
      <c r="H26" s="55"/>
      <c r="I26" s="2"/>
      <c r="J26" s="90"/>
      <c r="K26" s="76">
        <f t="shared" si="0"/>
        <v>0</v>
      </c>
    </row>
    <row r="27" spans="1:11" ht="12.75">
      <c r="A27" s="12"/>
      <c r="B27" s="2"/>
      <c r="C27" s="10"/>
      <c r="D27" s="25" t="s">
        <v>24</v>
      </c>
      <c r="E27" s="55">
        <v>3887.58</v>
      </c>
      <c r="F27" s="5"/>
      <c r="G27" s="5" t="s">
        <v>33</v>
      </c>
      <c r="H27" s="55"/>
      <c r="I27" s="2"/>
      <c r="J27" s="90"/>
      <c r="K27" s="76">
        <f t="shared" si="0"/>
        <v>3887.58</v>
      </c>
    </row>
    <row r="28" spans="1:11" ht="12.75">
      <c r="A28" s="12"/>
      <c r="B28" s="2"/>
      <c r="C28" s="10"/>
      <c r="D28" s="19" t="s">
        <v>69</v>
      </c>
      <c r="E28" s="58">
        <f>SUM(E27)</f>
        <v>3887.58</v>
      </c>
      <c r="F28" s="58">
        <f>SUM(F27)</f>
        <v>0</v>
      </c>
      <c r="G28" s="46"/>
      <c r="H28" s="58"/>
      <c r="I28" s="77"/>
      <c r="J28" s="91"/>
      <c r="K28" s="78">
        <f t="shared" si="0"/>
        <v>3887.58</v>
      </c>
    </row>
    <row r="29" spans="1:11" ht="12.75">
      <c r="A29" s="12"/>
      <c r="B29" s="2"/>
      <c r="C29" s="10"/>
      <c r="D29" s="26" t="s">
        <v>50</v>
      </c>
      <c r="E29" s="5"/>
      <c r="F29" s="5"/>
      <c r="G29" s="5"/>
      <c r="H29" s="55"/>
      <c r="I29" s="2"/>
      <c r="J29" s="90"/>
      <c r="K29" s="76">
        <f t="shared" si="0"/>
        <v>0</v>
      </c>
    </row>
    <row r="30" spans="1:11" ht="12.75">
      <c r="A30" s="12"/>
      <c r="B30" s="2">
        <v>1</v>
      </c>
      <c r="C30" s="10"/>
      <c r="D30" s="8" t="s">
        <v>56</v>
      </c>
      <c r="E30" s="55">
        <f>SUM(E31:E34)</f>
        <v>363816.65</v>
      </c>
      <c r="F30" s="55">
        <v>819943.38</v>
      </c>
      <c r="G30" s="5"/>
      <c r="H30" s="55">
        <f>SUM(H31:H34)</f>
        <v>0</v>
      </c>
      <c r="I30" s="2"/>
      <c r="J30" s="90"/>
      <c r="K30" s="76">
        <f>SUM(K31:K34)</f>
        <v>363816.65</v>
      </c>
    </row>
    <row r="31" spans="1:11" ht="12.75">
      <c r="A31" s="12"/>
      <c r="B31" s="2"/>
      <c r="C31" s="13" t="s">
        <v>55</v>
      </c>
      <c r="D31" s="8" t="s">
        <v>68</v>
      </c>
      <c r="E31" s="5">
        <v>0</v>
      </c>
      <c r="F31" s="5"/>
      <c r="G31" s="5" t="s">
        <v>34</v>
      </c>
      <c r="H31" s="55"/>
      <c r="I31" s="2"/>
      <c r="J31" s="90"/>
      <c r="K31" s="76">
        <f t="shared" si="0"/>
        <v>0</v>
      </c>
    </row>
    <row r="32" spans="1:11" ht="12.75">
      <c r="A32" s="12"/>
      <c r="B32" s="2"/>
      <c r="C32" s="13" t="s">
        <v>5</v>
      </c>
      <c r="D32" s="8" t="s">
        <v>57</v>
      </c>
      <c r="E32" s="55">
        <v>363816.65</v>
      </c>
      <c r="F32" s="55">
        <v>819943.38</v>
      </c>
      <c r="G32" s="5"/>
      <c r="H32" s="55"/>
      <c r="I32" s="2"/>
      <c r="J32" s="90"/>
      <c r="K32" s="76">
        <f t="shared" si="0"/>
        <v>363816.65</v>
      </c>
    </row>
    <row r="33" spans="1:11" ht="12.75">
      <c r="A33" s="12"/>
      <c r="B33" s="2"/>
      <c r="C33" s="13" t="s">
        <v>6</v>
      </c>
      <c r="D33" s="8" t="s">
        <v>25</v>
      </c>
      <c r="E33" s="5">
        <v>0</v>
      </c>
      <c r="F33" s="5"/>
      <c r="G33" s="5" t="s">
        <v>35</v>
      </c>
      <c r="H33" s="55"/>
      <c r="I33" s="2"/>
      <c r="J33" s="90"/>
      <c r="K33" s="76">
        <f t="shared" si="0"/>
        <v>0</v>
      </c>
    </row>
    <row r="34" spans="1:11" ht="12.75">
      <c r="A34" s="12"/>
      <c r="B34" s="27"/>
      <c r="C34" s="13" t="s">
        <v>7</v>
      </c>
      <c r="D34" s="8" t="s">
        <v>26</v>
      </c>
      <c r="E34" s="5">
        <v>0</v>
      </c>
      <c r="F34" s="5"/>
      <c r="G34" s="5" t="s">
        <v>36</v>
      </c>
      <c r="H34" s="55"/>
      <c r="I34" s="2"/>
      <c r="J34" s="90"/>
      <c r="K34" s="76">
        <f t="shared" si="0"/>
        <v>0</v>
      </c>
    </row>
    <row r="35" spans="1:11" ht="12.75">
      <c r="A35" s="12"/>
      <c r="B35" s="2">
        <v>2</v>
      </c>
      <c r="C35" s="10"/>
      <c r="D35" s="8" t="s">
        <v>58</v>
      </c>
      <c r="E35" s="55">
        <v>3572078.7</v>
      </c>
      <c r="F35" s="55">
        <v>4305981.35</v>
      </c>
      <c r="G35" s="5" t="s">
        <v>38</v>
      </c>
      <c r="H35" s="55">
        <v>2220</v>
      </c>
      <c r="I35" s="2"/>
      <c r="J35" s="90"/>
      <c r="K35" s="76">
        <f t="shared" si="0"/>
        <v>3574298.7</v>
      </c>
    </row>
    <row r="36" spans="1:11" ht="12.75">
      <c r="A36" s="12"/>
      <c r="B36" s="2">
        <v>3</v>
      </c>
      <c r="C36" s="13"/>
      <c r="D36" s="8" t="s">
        <v>59</v>
      </c>
      <c r="E36" s="5">
        <v>0</v>
      </c>
      <c r="F36" s="5"/>
      <c r="G36" s="5" t="s">
        <v>37</v>
      </c>
      <c r="H36" s="55"/>
      <c r="I36" s="2"/>
      <c r="J36" s="90"/>
      <c r="K36" s="76">
        <f t="shared" si="0"/>
        <v>0</v>
      </c>
    </row>
    <row r="37" spans="1:11" ht="12.75">
      <c r="A37" s="12"/>
      <c r="B37" s="27">
        <v>4</v>
      </c>
      <c r="C37" s="30"/>
      <c r="D37" s="18" t="s">
        <v>61</v>
      </c>
      <c r="E37" s="55">
        <f>SUM(E38:E42)</f>
        <v>1013673.01</v>
      </c>
      <c r="F37" s="55">
        <v>1621235.03</v>
      </c>
      <c r="G37" s="5"/>
      <c r="H37" s="55">
        <f>SUM(H38:H42)</f>
        <v>0</v>
      </c>
      <c r="I37" s="2"/>
      <c r="J37" s="90"/>
      <c r="K37" s="76">
        <f>SUM(K38:K42)</f>
        <v>983135.41</v>
      </c>
    </row>
    <row r="38" spans="1:11" ht="12.75">
      <c r="A38" s="12"/>
      <c r="B38" s="27"/>
      <c r="C38" s="13" t="s">
        <v>4</v>
      </c>
      <c r="D38" s="18" t="s">
        <v>77</v>
      </c>
      <c r="E38" s="5">
        <v>0</v>
      </c>
      <c r="F38" s="5"/>
      <c r="G38" s="5"/>
      <c r="H38" s="55"/>
      <c r="I38" s="2"/>
      <c r="J38" s="90"/>
      <c r="K38" s="76">
        <f t="shared" si="0"/>
        <v>0</v>
      </c>
    </row>
    <row r="39" spans="1:11" ht="12.75">
      <c r="A39" s="12"/>
      <c r="B39" s="27"/>
      <c r="C39" s="13" t="s">
        <v>5</v>
      </c>
      <c r="D39" s="18" t="s">
        <v>54</v>
      </c>
      <c r="E39" s="5">
        <v>0</v>
      </c>
      <c r="F39" s="5"/>
      <c r="G39" s="5"/>
      <c r="H39" s="55"/>
      <c r="I39" s="2"/>
      <c r="J39" s="90"/>
      <c r="K39" s="76">
        <f t="shared" si="0"/>
        <v>0</v>
      </c>
    </row>
    <row r="40" spans="1:11" ht="12.75">
      <c r="A40" s="12"/>
      <c r="B40" s="2"/>
      <c r="C40" s="13" t="s">
        <v>6</v>
      </c>
      <c r="D40" s="8" t="s">
        <v>43</v>
      </c>
      <c r="E40" s="7">
        <v>0</v>
      </c>
      <c r="F40" s="7"/>
      <c r="G40" s="7" t="s">
        <v>39</v>
      </c>
      <c r="H40" s="57"/>
      <c r="I40" s="2"/>
      <c r="J40" s="90"/>
      <c r="K40" s="76">
        <f t="shared" si="0"/>
        <v>0</v>
      </c>
    </row>
    <row r="41" spans="1:11" ht="12.75">
      <c r="A41" s="12"/>
      <c r="B41" s="2"/>
      <c r="C41" s="13" t="s">
        <v>7</v>
      </c>
      <c r="D41" s="8" t="s">
        <v>53</v>
      </c>
      <c r="E41" s="5">
        <v>0</v>
      </c>
      <c r="F41" s="5"/>
      <c r="G41" s="5" t="s">
        <v>40</v>
      </c>
      <c r="H41" s="55"/>
      <c r="I41" s="2"/>
      <c r="J41" s="90"/>
      <c r="K41" s="76">
        <f t="shared" si="0"/>
        <v>0</v>
      </c>
    </row>
    <row r="42" spans="1:11" ht="12.75">
      <c r="A42" s="12"/>
      <c r="B42" s="2"/>
      <c r="C42" s="13" t="s">
        <v>8</v>
      </c>
      <c r="D42" s="8" t="s">
        <v>51</v>
      </c>
      <c r="E42" s="71">
        <f>1013673.01</f>
        <v>1013673.01</v>
      </c>
      <c r="F42" s="55">
        <v>1621235.03</v>
      </c>
      <c r="G42" s="5"/>
      <c r="H42" s="55"/>
      <c r="I42" s="2">
        <f>-30537.6</f>
        <v>-30537.6</v>
      </c>
      <c r="J42" s="90"/>
      <c r="K42" s="76">
        <f t="shared" si="0"/>
        <v>983135.41</v>
      </c>
    </row>
    <row r="43" spans="1:11" ht="12.75">
      <c r="A43" s="12"/>
      <c r="B43" s="2">
        <v>5</v>
      </c>
      <c r="C43" s="10"/>
      <c r="D43" s="8" t="s">
        <v>67</v>
      </c>
      <c r="E43" s="55">
        <f>SUM(E44:E47)</f>
        <v>882627.4099999999</v>
      </c>
      <c r="F43" s="55">
        <v>763960.52</v>
      </c>
      <c r="G43" s="5" t="s">
        <v>41</v>
      </c>
      <c r="H43" s="55">
        <f>SUM(H44:H47)</f>
        <v>19326</v>
      </c>
      <c r="I43" s="2"/>
      <c r="J43" s="90"/>
      <c r="K43" s="76">
        <f>SUM(K44:K47)</f>
        <v>901953.4099999999</v>
      </c>
    </row>
    <row r="44" spans="1:11" ht="12.75">
      <c r="A44" s="12"/>
      <c r="B44" s="2"/>
      <c r="C44" s="13" t="s">
        <v>4</v>
      </c>
      <c r="D44" s="4" t="s">
        <v>62</v>
      </c>
      <c r="E44" s="5">
        <v>0</v>
      </c>
      <c r="F44" s="5"/>
      <c r="G44" s="5"/>
      <c r="H44" s="55"/>
      <c r="I44" s="2"/>
      <c r="J44" s="90"/>
      <c r="K44" s="76">
        <f t="shared" si="0"/>
        <v>0</v>
      </c>
    </row>
    <row r="45" spans="1:11" ht="12.75">
      <c r="A45" s="12"/>
      <c r="B45" s="2"/>
      <c r="C45" s="10" t="s">
        <v>5</v>
      </c>
      <c r="D45" s="4" t="s">
        <v>63</v>
      </c>
      <c r="E45" s="5">
        <v>0</v>
      </c>
      <c r="F45" s="5"/>
      <c r="G45" s="5"/>
      <c r="H45" s="55">
        <v>5514</v>
      </c>
      <c r="I45" s="2"/>
      <c r="J45" s="90"/>
      <c r="K45" s="76">
        <f t="shared" si="0"/>
        <v>5514</v>
      </c>
    </row>
    <row r="46" spans="1:11" ht="12.75">
      <c r="A46" s="12"/>
      <c r="B46" s="2"/>
      <c r="C46" s="10" t="s">
        <v>6</v>
      </c>
      <c r="D46" s="4" t="s">
        <v>64</v>
      </c>
      <c r="E46" s="55">
        <v>607987.37</v>
      </c>
      <c r="F46" s="55">
        <v>489320.48</v>
      </c>
      <c r="G46" s="5"/>
      <c r="H46" s="55"/>
      <c r="I46" s="2"/>
      <c r="J46" s="90"/>
      <c r="K46" s="76">
        <f t="shared" si="0"/>
        <v>607987.37</v>
      </c>
    </row>
    <row r="47" spans="1:11" ht="12.75">
      <c r="A47" s="12"/>
      <c r="B47" s="2"/>
      <c r="C47" s="13" t="s">
        <v>7</v>
      </c>
      <c r="D47" s="4" t="s">
        <v>20</v>
      </c>
      <c r="E47" s="55">
        <v>274640.04</v>
      </c>
      <c r="F47" s="55">
        <v>274640.04</v>
      </c>
      <c r="G47" s="5"/>
      <c r="H47" s="55">
        <v>13812</v>
      </c>
      <c r="I47" s="2"/>
      <c r="J47" s="90"/>
      <c r="K47" s="76">
        <f t="shared" si="0"/>
        <v>288452.04</v>
      </c>
    </row>
    <row r="48" spans="1:12" ht="12.75">
      <c r="A48" s="12"/>
      <c r="B48" s="2"/>
      <c r="C48" s="10"/>
      <c r="D48" s="38" t="s">
        <v>27</v>
      </c>
      <c r="E48" s="61">
        <f>E30+E35+E36+E37+E43</f>
        <v>5832195.7700000005</v>
      </c>
      <c r="F48" s="61">
        <f>F30+F35+F36+F37+F43</f>
        <v>7511120.279999999</v>
      </c>
      <c r="G48" s="79"/>
      <c r="H48" s="62">
        <f>H30+H35+H36+H37+H43</f>
        <v>21546</v>
      </c>
      <c r="I48" s="81"/>
      <c r="J48" s="92"/>
      <c r="K48" s="80">
        <f>K30+K35+K36+K37+K43</f>
        <v>5823204.17</v>
      </c>
      <c r="L48" s="73"/>
    </row>
    <row r="49" spans="1:11" ht="12.75">
      <c r="A49" s="12"/>
      <c r="B49" s="2"/>
      <c r="C49" s="10"/>
      <c r="D49" s="2"/>
      <c r="E49" s="5"/>
      <c r="F49" s="5"/>
      <c r="G49" s="5"/>
      <c r="H49" s="55"/>
      <c r="I49" s="2"/>
      <c r="J49" s="90"/>
      <c r="K49" s="76">
        <f t="shared" si="0"/>
        <v>0</v>
      </c>
    </row>
    <row r="50" spans="1:11" ht="15">
      <c r="A50" s="12"/>
      <c r="B50" s="2"/>
      <c r="C50" s="48"/>
      <c r="D50" s="33" t="s">
        <v>78</v>
      </c>
      <c r="E50" s="5"/>
      <c r="F50" s="5"/>
      <c r="G50" s="5"/>
      <c r="H50" s="55"/>
      <c r="I50" s="2"/>
      <c r="J50" s="90"/>
      <c r="K50" s="76">
        <f t="shared" si="0"/>
        <v>0</v>
      </c>
    </row>
    <row r="51" spans="1:11" ht="12.75">
      <c r="A51" s="12" t="s">
        <v>9</v>
      </c>
      <c r="B51" s="2"/>
      <c r="C51" s="10"/>
      <c r="D51" s="2" t="s">
        <v>13</v>
      </c>
      <c r="E51" s="5"/>
      <c r="F51" s="55">
        <v>35487.51</v>
      </c>
      <c r="G51" s="5" t="s">
        <v>42</v>
      </c>
      <c r="K51" s="76">
        <f>E51+H51+I51+J51</f>
        <v>0</v>
      </c>
    </row>
    <row r="52" spans="1:11" ht="12.75">
      <c r="A52" s="12" t="s">
        <v>10</v>
      </c>
      <c r="B52" s="2"/>
      <c r="C52" s="10"/>
      <c r="D52" s="2" t="s">
        <v>14</v>
      </c>
      <c r="E52" s="55">
        <f>E53</f>
        <v>45811730.06</v>
      </c>
      <c r="F52" s="55">
        <v>47102334.45</v>
      </c>
      <c r="G52" s="5" t="s">
        <v>42</v>
      </c>
      <c r="H52" s="55"/>
      <c r="I52" s="2"/>
      <c r="J52" s="90"/>
      <c r="K52" s="76">
        <f>K53+K54+K55+K56+K57</f>
        <v>45838517.06</v>
      </c>
    </row>
    <row r="53" spans="1:11" ht="15">
      <c r="A53" s="12"/>
      <c r="B53" s="2">
        <v>1</v>
      </c>
      <c r="C53" s="10"/>
      <c r="D53" s="32" t="s">
        <v>87</v>
      </c>
      <c r="E53" s="55">
        <v>45811730.06</v>
      </c>
      <c r="F53" s="55">
        <v>46899335.37</v>
      </c>
      <c r="G53" s="5"/>
      <c r="H53" s="55"/>
      <c r="I53" s="2"/>
      <c r="J53" s="90"/>
      <c r="K53" s="76">
        <f>E53+H53+I53+J53</f>
        <v>45811730.06</v>
      </c>
    </row>
    <row r="54" spans="1:11" ht="15">
      <c r="A54" s="12"/>
      <c r="B54" s="2"/>
      <c r="C54" s="10" t="s">
        <v>4</v>
      </c>
      <c r="D54" s="32" t="s">
        <v>88</v>
      </c>
      <c r="E54" s="5"/>
      <c r="F54" s="5"/>
      <c r="G54" s="5"/>
      <c r="H54" s="55"/>
      <c r="I54" s="2"/>
      <c r="J54" s="90"/>
      <c r="K54" s="76">
        <f>E54+H54+I54+J54</f>
        <v>0</v>
      </c>
    </row>
    <row r="55" spans="1:11" ht="15">
      <c r="A55" s="12"/>
      <c r="B55" s="2"/>
      <c r="C55" s="10" t="s">
        <v>5</v>
      </c>
      <c r="D55" s="32" t="s">
        <v>52</v>
      </c>
      <c r="E55" s="5"/>
      <c r="F55" s="5"/>
      <c r="G55" s="5"/>
      <c r="H55" s="55">
        <v>26398</v>
      </c>
      <c r="I55" s="2"/>
      <c r="J55" s="90">
        <v>389</v>
      </c>
      <c r="K55" s="76">
        <f>E55+H55+I55+J55</f>
        <v>26787</v>
      </c>
    </row>
    <row r="56" spans="1:11" ht="12.75">
      <c r="A56" s="12"/>
      <c r="B56" s="2">
        <v>2</v>
      </c>
      <c r="C56" s="10"/>
      <c r="D56" s="2" t="s">
        <v>18</v>
      </c>
      <c r="E56" s="5"/>
      <c r="F56" s="5"/>
      <c r="G56" s="5"/>
      <c r="H56" s="55"/>
      <c r="I56" s="2"/>
      <c r="J56" s="90"/>
      <c r="K56" s="76">
        <f t="shared" si="0"/>
        <v>0</v>
      </c>
    </row>
    <row r="57" spans="1:11" ht="12.75">
      <c r="A57" s="12"/>
      <c r="B57" s="2">
        <v>3</v>
      </c>
      <c r="C57" s="48"/>
      <c r="D57" s="2" t="s">
        <v>19</v>
      </c>
      <c r="E57" s="5"/>
      <c r="F57" s="55">
        <v>202999.08</v>
      </c>
      <c r="G57" s="5"/>
      <c r="H57" s="55"/>
      <c r="I57" s="2"/>
      <c r="J57" s="90"/>
      <c r="K57" s="76">
        <f t="shared" si="0"/>
        <v>0</v>
      </c>
    </row>
    <row r="58" spans="1:12" ht="13.5" thickBot="1">
      <c r="A58" s="12"/>
      <c r="B58" s="2"/>
      <c r="C58" s="10"/>
      <c r="D58" s="38" t="s">
        <v>28</v>
      </c>
      <c r="E58" s="47">
        <f>E51+E52+E56+E57</f>
        <v>45811730.06</v>
      </c>
      <c r="F58" s="47">
        <f>F51+F53+F56+F57</f>
        <v>47137821.95999999</v>
      </c>
      <c r="G58" s="47"/>
      <c r="H58" s="63">
        <f>H55+H52+H56+H57</f>
        <v>26398</v>
      </c>
      <c r="I58" s="82"/>
      <c r="J58" s="93"/>
      <c r="K58" s="83">
        <f>K51+K52+K56+K57</f>
        <v>45838517.06</v>
      </c>
      <c r="L58" s="54"/>
    </row>
    <row r="59" spans="1:12" ht="16.5" thickBot="1">
      <c r="A59" s="12"/>
      <c r="B59" s="2"/>
      <c r="C59" s="10"/>
      <c r="D59" s="28" t="s">
        <v>3</v>
      </c>
      <c r="E59" s="64">
        <f>E17+E25+E48+E58+E28</f>
        <v>131728974.88</v>
      </c>
      <c r="F59" s="64">
        <f>F17+F25+F48+F58+F28</f>
        <v>148190285.42000002</v>
      </c>
      <c r="G59" s="50"/>
      <c r="H59" s="66">
        <f>H17+H25+H48+H58+H28</f>
        <v>125222</v>
      </c>
      <c r="I59" s="84"/>
      <c r="J59" s="94"/>
      <c r="K59" s="85">
        <f>K17+K25+K48+K58+K28</f>
        <v>131815024.28</v>
      </c>
      <c r="L59" s="73"/>
    </row>
    <row r="60" spans="1:11" ht="15.75">
      <c r="A60" s="12"/>
      <c r="B60" s="2"/>
      <c r="C60" s="10"/>
      <c r="D60" s="28"/>
      <c r="E60" s="44"/>
      <c r="F60" s="44"/>
      <c r="G60" s="44"/>
      <c r="H60" s="67"/>
      <c r="I60" s="2"/>
      <c r="J60" s="90"/>
      <c r="K60" s="76">
        <f t="shared" si="0"/>
        <v>0</v>
      </c>
    </row>
    <row r="61" spans="1:11" ht="12.75">
      <c r="A61" s="12"/>
      <c r="B61" s="2"/>
      <c r="C61" s="10"/>
      <c r="D61" s="45" t="s">
        <v>0</v>
      </c>
      <c r="E61" s="5"/>
      <c r="F61" s="5"/>
      <c r="G61" s="5"/>
      <c r="H61" s="55"/>
      <c r="I61" s="2"/>
      <c r="J61" s="90"/>
      <c r="K61" s="76">
        <f t="shared" si="0"/>
        <v>0</v>
      </c>
    </row>
    <row r="62" spans="1:11" ht="12.75">
      <c r="A62" s="12"/>
      <c r="B62" s="2"/>
      <c r="C62" s="10"/>
      <c r="D62" s="14" t="s">
        <v>80</v>
      </c>
      <c r="E62" s="55">
        <v>32671801.65</v>
      </c>
      <c r="F62" s="55">
        <v>34224978.46</v>
      </c>
      <c r="G62" s="5"/>
      <c r="H62" s="55"/>
      <c r="I62" s="2"/>
      <c r="J62" s="90"/>
      <c r="K62" s="76">
        <f t="shared" si="0"/>
        <v>32671801.65</v>
      </c>
    </row>
    <row r="63" spans="1:11" ht="12.75">
      <c r="A63" s="12"/>
      <c r="B63" s="2"/>
      <c r="C63" s="10"/>
      <c r="D63" s="8" t="s">
        <v>81</v>
      </c>
      <c r="E63" s="5"/>
      <c r="F63" s="5"/>
      <c r="G63" s="5"/>
      <c r="H63" s="55"/>
      <c r="I63" s="2"/>
      <c r="J63" s="90"/>
      <c r="K63" s="76">
        <f t="shared" si="0"/>
        <v>0</v>
      </c>
    </row>
    <row r="64" spans="1:11" ht="12.75">
      <c r="A64" s="12"/>
      <c r="B64" s="2"/>
      <c r="C64" s="10"/>
      <c r="D64" s="8" t="s">
        <v>82</v>
      </c>
      <c r="E64" s="5"/>
      <c r="F64" s="5"/>
      <c r="G64" s="5"/>
      <c r="H64" s="55"/>
      <c r="I64" s="2"/>
      <c r="J64" s="90"/>
      <c r="K64" s="76">
        <f t="shared" si="0"/>
        <v>0</v>
      </c>
    </row>
    <row r="65" spans="1:11" ht="12.75">
      <c r="A65" s="12"/>
      <c r="B65" s="2"/>
      <c r="C65" s="10"/>
      <c r="D65" s="8" t="s">
        <v>83</v>
      </c>
      <c r="E65" s="5"/>
      <c r="F65" s="5"/>
      <c r="G65" s="5"/>
      <c r="H65" s="55"/>
      <c r="I65" s="2"/>
      <c r="J65" s="90"/>
      <c r="K65" s="76">
        <f t="shared" si="0"/>
        <v>0</v>
      </c>
    </row>
    <row r="66" spans="1:11" ht="12.75">
      <c r="A66" s="12"/>
      <c r="B66" s="2"/>
      <c r="C66" s="10"/>
      <c r="D66" s="8" t="s">
        <v>84</v>
      </c>
      <c r="E66" s="5"/>
      <c r="F66" s="5"/>
      <c r="G66" s="5"/>
      <c r="H66" s="55"/>
      <c r="I66" s="2"/>
      <c r="J66" s="90"/>
      <c r="K66" s="76">
        <f t="shared" si="0"/>
        <v>0</v>
      </c>
    </row>
    <row r="67" spans="1:11" ht="12.75">
      <c r="A67" s="12"/>
      <c r="B67" s="2"/>
      <c r="C67" s="10"/>
      <c r="D67" s="8" t="s">
        <v>85</v>
      </c>
      <c r="E67" s="5"/>
      <c r="F67" s="5"/>
      <c r="G67" s="5"/>
      <c r="H67" s="55"/>
      <c r="I67" s="2"/>
      <c r="J67" s="90"/>
      <c r="K67" s="76">
        <f t="shared" si="0"/>
        <v>0</v>
      </c>
    </row>
    <row r="68" spans="1:11" ht="12.75">
      <c r="A68" s="12"/>
      <c r="B68" s="2"/>
      <c r="C68" s="10"/>
      <c r="D68" s="8" t="s">
        <v>86</v>
      </c>
      <c r="E68" s="5"/>
      <c r="F68" s="5"/>
      <c r="G68" s="5"/>
      <c r="H68" s="55"/>
      <c r="I68" s="2"/>
      <c r="J68" s="90"/>
      <c r="K68" s="76">
        <f t="shared" si="0"/>
        <v>0</v>
      </c>
    </row>
    <row r="69" spans="1:11" ht="26.25" customHeight="1" thickBot="1">
      <c r="A69" s="40"/>
      <c r="B69" s="20"/>
      <c r="C69" s="22"/>
      <c r="D69" s="29" t="s">
        <v>1</v>
      </c>
      <c r="E69" s="86">
        <f>SUM(E62:E68)</f>
        <v>32671801.65</v>
      </c>
      <c r="F69" s="86">
        <f>SUM(F62:F68)</f>
        <v>34224978.46</v>
      </c>
      <c r="G69" s="87"/>
      <c r="H69" s="86">
        <f>SUM(H62:H68)</f>
        <v>0</v>
      </c>
      <c r="I69" s="53"/>
      <c r="J69" s="95"/>
      <c r="K69" s="88">
        <f>SUM(K62:K68)</f>
        <v>32671801.65</v>
      </c>
    </row>
    <row r="70" spans="1:8" ht="15" customHeight="1" thickTop="1">
      <c r="A70" s="1" t="s">
        <v>65</v>
      </c>
      <c r="D70" s="51"/>
      <c r="E70" s="52"/>
      <c r="F70" s="52"/>
      <c r="G70" s="52"/>
      <c r="H70" s="52"/>
    </row>
    <row r="71" spans="1:8" ht="13.5" customHeight="1">
      <c r="A71" s="105" t="s">
        <v>79</v>
      </c>
      <c r="B71" s="106"/>
      <c r="C71" s="106"/>
      <c r="D71" s="106"/>
      <c r="E71" s="106"/>
      <c r="F71" s="106"/>
      <c r="G71" s="106"/>
      <c r="H71" s="106"/>
    </row>
    <row r="74" spans="8:9" ht="12.75">
      <c r="H74" s="103"/>
      <c r="I74" s="103"/>
    </row>
  </sheetData>
  <sheetProtection/>
  <mergeCells count="7">
    <mergeCell ref="A1:H1"/>
    <mergeCell ref="I4:J4"/>
    <mergeCell ref="K4:K5"/>
    <mergeCell ref="H74:I74"/>
    <mergeCell ref="A2:H2"/>
    <mergeCell ref="A71:H71"/>
    <mergeCell ref="E4:F4"/>
  </mergeCells>
  <printOptions/>
  <pageMargins left="0.7480314960629921" right="0.7480314960629921" top="0.2755905511811024" bottom="0.2362204724409449" header="0.1968503937007874" footer="0.1968503937007874"/>
  <pageSetup horizontalDpi="300" verticalDpi="300" orientation="landscape" paperSize="9" scale="82" r:id="rId1"/>
  <rowBreaks count="1" manualBreakCount="1">
    <brk id="4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Preinstall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Unregistered</dc:creator>
  <cp:keywords/>
  <dc:description/>
  <cp:lastModifiedBy>Ambu Grazia</cp:lastModifiedBy>
  <cp:lastPrinted>2015-10-06T06:58:54Z</cp:lastPrinted>
  <dcterms:created xsi:type="dcterms:W3CDTF">2000-02-27T15:14:19Z</dcterms:created>
  <dcterms:modified xsi:type="dcterms:W3CDTF">2015-10-22T11:59:18Z</dcterms:modified>
  <cp:category/>
  <cp:version/>
  <cp:contentType/>
  <cp:contentStatus/>
</cp:coreProperties>
</file>